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35" windowHeight="8190" activeTab="3"/>
  </bookViews>
  <sheets>
    <sheet name="прил.1" sheetId="1" r:id="rId1"/>
    <sheet name="прил.2" sheetId="2" r:id="rId2"/>
    <sheet name="прил. 3" sheetId="3" r:id="rId3"/>
    <sheet name="Пояснит.зап." sheetId="4" r:id="rId4"/>
  </sheets>
  <definedNames>
    <definedName name="_xlnm.Print_Area" localSheetId="0">'прил.1'!$A$1:$D$22</definedName>
    <definedName name="_xlnm.Print_Area" localSheetId="1">'прил.2'!$A$1:$D$28</definedName>
  </definedNames>
  <calcPr fullCalcOnLoad="1" refMode="R1C1"/>
</workbook>
</file>

<file path=xl/sharedStrings.xml><?xml version="1.0" encoding="utf-8"?>
<sst xmlns="http://schemas.openxmlformats.org/spreadsheetml/2006/main" count="182" uniqueCount="131">
  <si>
    <t>Среднесрочный финансовый план муниципального образования</t>
  </si>
  <si>
    <t>Приложение 1</t>
  </si>
  <si>
    <t>Наименование показателя</t>
  </si>
  <si>
    <t>Доходы</t>
  </si>
  <si>
    <t>Расходы</t>
  </si>
  <si>
    <t>уровень дефицита,  % объема доходов без учета объема безвозмездных поступлений и поступлений налоговых доходов по дополнительным нормативам отчислений</t>
  </si>
  <si>
    <t>Ед.изм.: тыс.руб.</t>
  </si>
  <si>
    <t>Дефицит (со знаком "-") или профицит (со знаком "+")</t>
  </si>
  <si>
    <t>Основные характеристики бюджета</t>
  </si>
  <si>
    <t xml:space="preserve">Верхний предел муниципального долга </t>
  </si>
  <si>
    <t>размер верхнего предела муниципального долга, тыс.руб.</t>
  </si>
  <si>
    <t>Доходная часть</t>
  </si>
  <si>
    <t>Итого налоговых и неналоговых доходов</t>
  </si>
  <si>
    <t xml:space="preserve"> Иные межбюджетные трансферты</t>
  </si>
  <si>
    <t>Расходная часть</t>
  </si>
  <si>
    <t>Бюджетополучатель</t>
  </si>
  <si>
    <t>КФСР</t>
  </si>
  <si>
    <t>0104</t>
  </si>
  <si>
    <t>0309</t>
  </si>
  <si>
    <t>0707</t>
  </si>
  <si>
    <t>0801</t>
  </si>
  <si>
    <t>0106</t>
  </si>
  <si>
    <t>0111</t>
  </si>
  <si>
    <t>Общий итог</t>
  </si>
  <si>
    <t xml:space="preserve"> Налог на доходы физических лиц                     </t>
  </si>
  <si>
    <t xml:space="preserve"> Доходы от сдачи в аренду имущества</t>
  </si>
  <si>
    <t xml:space="preserve"> Дотации бюджетам субъектов РФ и муниципальных образований</t>
  </si>
  <si>
    <t xml:space="preserve"> Субсидии бюджетам субъектов РФ и муниципальных образований (межбюджетные субсидии)</t>
  </si>
  <si>
    <t xml:space="preserve"> Субвенции бюджетам субъектов РФ и муниципальных образований</t>
  </si>
  <si>
    <t xml:space="preserve"> Безвозмездные поступления </t>
  </si>
  <si>
    <t xml:space="preserve"> ИТОГО</t>
  </si>
  <si>
    <t xml:space="preserve">к постановлению администрации </t>
  </si>
  <si>
    <t>Источники доходов</t>
  </si>
  <si>
    <t>0113</t>
  </si>
  <si>
    <t>1301</t>
  </si>
  <si>
    <t>0103</t>
  </si>
  <si>
    <t>Сумма к распределению</t>
  </si>
  <si>
    <t>2016 год</t>
  </si>
  <si>
    <t>на 01.01.2017</t>
  </si>
  <si>
    <t>111</t>
  </si>
  <si>
    <t>121</t>
  </si>
  <si>
    <t>122</t>
  </si>
  <si>
    <t>123</t>
  </si>
  <si>
    <t>244</t>
  </si>
  <si>
    <t>852</t>
  </si>
  <si>
    <t>870</t>
  </si>
  <si>
    <t>730</t>
  </si>
  <si>
    <t>тыс.руб.</t>
  </si>
  <si>
    <t>прил 2</t>
  </si>
  <si>
    <t xml:space="preserve"> Акцизы на нефтепродукты</t>
  </si>
  <si>
    <t xml:space="preserve"> Налог на имущество физических лиц</t>
  </si>
  <si>
    <t xml:space="preserve"> Земельный налог</t>
  </si>
  <si>
    <t>Прочие доходы от использования имущества и прав</t>
  </si>
  <si>
    <t>доходы итого</t>
  </si>
  <si>
    <t>ИТОГО предельная сумма расходов (с учетом дефицита)</t>
  </si>
  <si>
    <t>540</t>
  </si>
  <si>
    <t>0409</t>
  </si>
  <si>
    <t>0501</t>
  </si>
  <si>
    <t>Приложение 3</t>
  </si>
  <si>
    <t>Приложение 2</t>
  </si>
  <si>
    <t>Гостицкое сельское поселение</t>
  </si>
  <si>
    <t>Гостицкого сельского поселения</t>
  </si>
  <si>
    <t>Бюджет Гостицкого сельского поселения</t>
  </si>
  <si>
    <t xml:space="preserve"> Государственная пошлина</t>
  </si>
  <si>
    <t>Администрация Гостицкого сельского поселения</t>
  </si>
  <si>
    <t>0203</t>
  </si>
  <si>
    <t>Администрация Гостицкого сельского поселения Итог</t>
  </si>
  <si>
    <t>2017 год</t>
  </si>
  <si>
    <t>на 01.01.2018</t>
  </si>
  <si>
    <t>853</t>
  </si>
  <si>
    <t>Сланцевского муниципального района Ленинградской области на 2016-2018 годы</t>
  </si>
  <si>
    <t>2018 год</t>
  </si>
  <si>
    <t>Доходы от продажи имущества</t>
  </si>
  <si>
    <t>на 01.01.2019</t>
  </si>
  <si>
    <t>можно в дефицит (10 % от налог. и неналог.)</t>
  </si>
  <si>
    <t>Сланцевского муниципального района Ленинградской области на 2016-2018годы</t>
  </si>
  <si>
    <t>23.6.01.82670</t>
  </si>
  <si>
    <t>23.1.01.82590</t>
  </si>
  <si>
    <t>23.6.01.00550</t>
  </si>
  <si>
    <t>23.6.01.82680</t>
  </si>
  <si>
    <t>129</t>
  </si>
  <si>
    <t>23.6.01.00510</t>
  </si>
  <si>
    <t>23.6.01.00520</t>
  </si>
  <si>
    <t>23.6.01.00100</t>
  </si>
  <si>
    <t>23.6.01.71340</t>
  </si>
  <si>
    <t>23.6.01.82730</t>
  </si>
  <si>
    <t>23.6.01.83190</t>
  </si>
  <si>
    <t>23.6.01.51180</t>
  </si>
  <si>
    <t>0314</t>
  </si>
  <si>
    <t>23.1.01.83110</t>
  </si>
  <si>
    <t>23.2.01.70140</t>
  </si>
  <si>
    <t>23.2.01.82410</t>
  </si>
  <si>
    <t>23.2.01.82420</t>
  </si>
  <si>
    <t>0412</t>
  </si>
  <si>
    <t>23.7.01.83030</t>
  </si>
  <si>
    <t>23.3.01.00890</t>
  </si>
  <si>
    <t>23.3.01.82760</t>
  </si>
  <si>
    <t>414</t>
  </si>
  <si>
    <t>243</t>
  </si>
  <si>
    <t>23.3.01.82630</t>
  </si>
  <si>
    <t>23.3.01.82640</t>
  </si>
  <si>
    <t>23.4.01.82330</t>
  </si>
  <si>
    <t>23.4.01.82340</t>
  </si>
  <si>
    <t>23.4.01.82350</t>
  </si>
  <si>
    <t>23.5.01.82660</t>
  </si>
  <si>
    <t>119</t>
  </si>
  <si>
    <t>23.5.01.82540</t>
  </si>
  <si>
    <t>23.5.01.82550</t>
  </si>
  <si>
    <t>1001</t>
  </si>
  <si>
    <t>23.6.01.82850</t>
  </si>
  <si>
    <t>312</t>
  </si>
  <si>
    <t>1003</t>
  </si>
  <si>
    <t>23.6.01.83180</t>
  </si>
  <si>
    <t>313</t>
  </si>
  <si>
    <t>1102</t>
  </si>
  <si>
    <t>23.5.01.83200</t>
  </si>
  <si>
    <t>23.6.01.00900</t>
  </si>
  <si>
    <t>КЦСР</t>
  </si>
  <si>
    <t>КВР</t>
  </si>
  <si>
    <t>коэффициент к 2016 году</t>
  </si>
  <si>
    <t>Пояснительная записка</t>
  </si>
  <si>
    <t xml:space="preserve">Объем средств расходной части среднесрочного финансового плана Гостицкого сельского поселения расчитан исходя из объема доходов и предельной суммы дефицита бюджета. Дефицит бюджета рассчитан в соответствии с абзацем 1 части 3 статьи 92.1 Бюджетного кодекса РФ в размере 10%. Ограничений, установленных пунктом 4 статьи 136 Бюджетного кодекса РФ Гостицкое сельское поселение не имеет. 
</t>
  </si>
  <si>
    <t>По сравнению с утвержденными постановлением Гостицкого сельского поселения от 05.11.2014 г. № 138-п показателями расходной части среднесрочного финансового плана отмечается увеличение на 2016 год  на 14,8 % и на 2017 г. на 12,8 %.  Увеличение произошло за счет уточнения показателей доходной части среднесрочного финансового плана на 2016 и 2017г.г., в том числе по безвозмездным поступлениям из других бюджетов бюджетной системы РФ.</t>
  </si>
  <si>
    <t>0502</t>
  </si>
  <si>
    <t>0503</t>
  </si>
  <si>
    <t xml:space="preserve">       Среднесрочный финансовый план муниципального образования Гостицкое сельское поселение Сланцевского муниципального района Ленинградской области на 2016-2018 г.г. сформирован в соответствии с порядком разработки среднесрочного финансового плана, утвержденным постановлением администрации Гостицкого сельского поселения от 05.08.2014 года № 100-п и требованиями статьи 174 Бюджетного кодекса РФ</t>
  </si>
  <si>
    <t>Распределение общего объема расходов по показателям, отраженным в приложении 3 на 2016 год произведено на основании бюджетной заявки учреждения, а на плановый период 2017-2018 г.г. - согласно структуре бюджетной заявки на 2016 г. с учетом предельно допустимого объема расходов. Объем дорожного фонда сформирован с соблюдением Порядка формирования и использования средств дорожного фонда, утвержденного решением совета депутатов от 12.09.2013 № 260 (с изменениями и дополнениями). Расходы за счет субвенций, субсидий и иных межбюджетных трансфертов соответствуют их объему, отраженному в доходной части среднесрочного финансового плана.</t>
  </si>
  <si>
    <t>Доходная часть среднесрочного финансового плана муниципального образования Гостицкое сельское поселение Сланцевского муниципального района Ленинградской области на очередной финансовый год и плановый период рассчитана исходя из основных показателей социально-экономического развития Ленинградской области и Сланцевского района, ожидаемого поступления налоговых, неналоговых доходов в 2015 году, проектировок бюджета Ленинградской области на 2016 год, местного бюджета Сланцевского муниципального района на 2016 год. Расчеты произведены на основании Методики расчета потенциала доходов консолидированного бюджета Ленинградской области на очередной финансовый год и на плановый период, утвержденной постановлением Губернатора Ленинградской области от 25.06.2008 № 130-пг, а также с учетом расчетов, представленных главными администраторами доходов бюджета Гостицкого сельского поселения.</t>
  </si>
  <si>
    <t>По сравнению с раннее утвержденными показателями доходной части среднесрочного финансового плана отмечается рост доходов в 2016 г. на 14,1%, в 2017 г. на 12,2%. Безвозмездные поступления на 2016 год увеличены на 53,8 %,  2017 год на  51,2 %. Дотации  увеличены на 26,0% и 28,3 % соответственно на 2016 и  2017 год.  Кроме того, в среднесрочном финансовом плане на 2016 и 2017 год предусмотрены субсидии, субвенции и иные межбюджетные трансферты в сумме 1 284,4 тыс.руб. на 2016 год и 1 084,2 тыс.руб на 2017 год, что не было предусмотрено в ранее утвержденных параметрах. По налоговым и неналоговым доходам снижение: в 2016 году на 28,9 %, в 2017 году на 30,0 %. Данное снижение обусловлено следующим: с 1 января 2016 года будет отменен областной закон от 14.10.2008г.  № 102-оз "Об установлении единых нормативов отчислений от транспортного налога". С учетом отмены данного закона транспортный налог будет зачисляться в областной бюджет по нормативу 100 процентов. Доходы от арендной платы и продажи земельных участков в соответствии с Федеральным законом от 29.11.2014 № 383-ФЗ с 2015 года зачисляются 100 % в бюджеты районов.</t>
  </si>
  <si>
    <t>от  10.11.2015г. №137-п</t>
  </si>
  <si>
    <t>от  10.11.2015 г. №173-п</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</si>
</sst>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0"/>
    <numFmt numFmtId="172" formatCode="#,##0.00000"/>
    <numFmt numFmtId="173" formatCode="#,##0.000000"/>
    <numFmt numFmtId="174" formatCode="0.00000"/>
    <numFmt numFmtId="175" formatCode="0.0000"/>
    <numFmt numFmtId="176" formatCode="0.000"/>
    <numFmt numFmtId="177" formatCode="0.00000000"/>
    <numFmt numFmtId="178" formatCode="0.0000000"/>
    <numFmt numFmtId="179" formatCode="0.000000"/>
    <numFmt numFmtId="180" formatCode="#,##0.0000000"/>
  </numFmts>
  <fonts count="43">
    <font>
      <sz val="10"/>
      <name val="Arial Cyr"/>
      <family val="0"/>
    </font>
    <font>
      <sz val="8"/>
      <name val="Arial Cyr"/>
      <family val="0"/>
    </font>
    <font>
      <b/>
      <sz val="12"/>
      <name val="Arial Cyr"/>
      <family val="0"/>
    </font>
    <font>
      <b/>
      <sz val="10"/>
      <name val="Arial Cyr"/>
      <family val="0"/>
    </font>
    <font>
      <sz val="11"/>
      <name val="Arial Cyr"/>
      <family val="0"/>
    </font>
    <font>
      <i/>
      <sz val="9"/>
      <name val="Arial Cyr"/>
      <family val="0"/>
    </font>
    <font>
      <sz val="10"/>
      <color indexed="10"/>
      <name val="Arial Cyr"/>
      <family val="0"/>
    </font>
    <font>
      <sz val="7"/>
      <name val="Arial Cyr"/>
      <family val="0"/>
    </font>
    <font>
      <sz val="10"/>
      <color indexed="14"/>
      <name val="Arial Cyr"/>
      <family val="0"/>
    </font>
    <font>
      <sz val="10"/>
      <name val="Arial"/>
      <family val="2"/>
    </font>
    <font>
      <sz val="8"/>
      <color indexed="12"/>
      <name val="Arial Cyr"/>
      <family val="0"/>
    </font>
    <font>
      <sz val="11"/>
      <name val="Arial Narrow"/>
      <family val="2"/>
    </font>
    <font>
      <b/>
      <sz val="10"/>
      <name val="Arial Narrow"/>
      <family val="2"/>
    </font>
    <font>
      <sz val="10"/>
      <name val="Arial Narrow"/>
      <family val="2"/>
    </font>
    <font>
      <sz val="9"/>
      <name val="Arial Narrow"/>
      <family val="2"/>
    </font>
    <font>
      <sz val="9"/>
      <name val="Arial Cyr"/>
      <family val="0"/>
    </font>
    <font>
      <b/>
      <sz val="8"/>
      <name val="Arial Cyr"/>
      <family val="0"/>
    </font>
    <font>
      <i/>
      <sz val="8"/>
      <name val="Arial Cyr"/>
      <family val="0"/>
    </font>
    <font>
      <b/>
      <i/>
      <sz val="7"/>
      <name val="Arial Cyr"/>
      <family val="0"/>
    </font>
    <font>
      <i/>
      <sz val="7"/>
      <name val="Arial Cyr"/>
      <family val="0"/>
    </font>
    <font>
      <sz val="12"/>
      <name val="Times New Roman"/>
      <family val="1"/>
    </font>
    <font>
      <b/>
      <sz val="12"/>
      <name val="Times New Roman"/>
      <family val="1"/>
    </font>
    <font>
      <sz val="11"/>
      <color indexed="17"/>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color indexed="8"/>
      </left>
      <right>
        <color indexed="63"/>
      </right>
      <top style="thin">
        <color indexed="8"/>
      </top>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color indexed="63"/>
      </top>
      <bottom style="thin"/>
    </border>
    <border>
      <left style="thin"/>
      <right style="medium"/>
      <top>
        <color indexed="63"/>
      </top>
      <bottom style="thin"/>
    </border>
    <border>
      <left style="thin">
        <color indexed="8"/>
      </left>
      <right>
        <color indexed="63"/>
      </right>
      <top style="thin"/>
      <bottom>
        <color indexed="63"/>
      </botto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color indexed="8"/>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52">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right"/>
    </xf>
    <xf numFmtId="164" fontId="0" fillId="0" borderId="0" xfId="0" applyNumberFormat="1" applyAlignment="1">
      <alignment/>
    </xf>
    <xf numFmtId="0" fontId="0" fillId="0" borderId="0" xfId="0" applyFill="1" applyAlignment="1">
      <alignment horizontal="center" wrapText="1"/>
    </xf>
    <xf numFmtId="0" fontId="5" fillId="0" borderId="0" xfId="0" applyFont="1" applyAlignment="1">
      <alignment/>
    </xf>
    <xf numFmtId="0" fontId="0" fillId="0" borderId="0" xfId="0" applyFont="1" applyAlignment="1">
      <alignment/>
    </xf>
    <xf numFmtId="0" fontId="0" fillId="0" borderId="0" xfId="0" applyFont="1" applyAlignment="1">
      <alignment/>
    </xf>
    <xf numFmtId="164" fontId="0" fillId="0" borderId="0" xfId="0" applyNumberFormat="1" applyFont="1" applyAlignment="1">
      <alignment/>
    </xf>
    <xf numFmtId="165" fontId="0" fillId="0" borderId="0" xfId="0" applyNumberFormat="1" applyFont="1" applyAlignment="1">
      <alignment/>
    </xf>
    <xf numFmtId="0" fontId="7" fillId="0" borderId="0" xfId="0" applyFont="1" applyAlignment="1">
      <alignment/>
    </xf>
    <xf numFmtId="164" fontId="6"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0"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Border="1" applyAlignment="1">
      <alignment horizontal="left"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0" fontId="0" fillId="0" borderId="14" xfId="0" applyFont="1" applyFill="1" applyBorder="1" applyAlignment="1">
      <alignment wrapText="1"/>
    </xf>
    <xf numFmtId="0" fontId="3" fillId="0" borderId="15" xfId="0" applyFont="1" applyFill="1" applyBorder="1" applyAlignment="1">
      <alignment horizontal="center" vertical="center" wrapText="1"/>
    </xf>
    <xf numFmtId="0" fontId="0" fillId="0" borderId="0" xfId="0" applyFont="1" applyFill="1" applyAlignment="1">
      <alignment/>
    </xf>
    <xf numFmtId="164" fontId="0" fillId="0" borderId="0" xfId="0" applyNumberFormat="1" applyFont="1" applyFill="1" applyBorder="1" applyAlignment="1">
      <alignment/>
    </xf>
    <xf numFmtId="0" fontId="8" fillId="0" borderId="0" xfId="0" applyFont="1" applyAlignment="1">
      <alignment/>
    </xf>
    <xf numFmtId="164" fontId="8" fillId="0" borderId="0" xfId="0" applyNumberFormat="1" applyFont="1" applyAlignment="1">
      <alignment/>
    </xf>
    <xf numFmtId="0" fontId="0" fillId="0" borderId="0" xfId="0" applyFont="1" applyAlignment="1">
      <alignment horizontal="center" wrapText="1"/>
    </xf>
    <xf numFmtId="0" fontId="0" fillId="0" borderId="13" xfId="0" applyFont="1" applyBorder="1" applyAlignment="1">
      <alignment wrapText="1"/>
    </xf>
    <xf numFmtId="0" fontId="3" fillId="0" borderId="10" xfId="0" applyFont="1" applyBorder="1" applyAlignment="1">
      <alignment wrapText="1"/>
    </xf>
    <xf numFmtId="0" fontId="0" fillId="0" borderId="16" xfId="0" applyFont="1" applyBorder="1" applyAlignment="1">
      <alignment wrapText="1"/>
    </xf>
    <xf numFmtId="0" fontId="0" fillId="0" borderId="13" xfId="0" applyFont="1" applyBorder="1" applyAlignment="1">
      <alignment wrapText="1"/>
    </xf>
    <xf numFmtId="0" fontId="0" fillId="0" borderId="17" xfId="0" applyFont="1" applyBorder="1" applyAlignment="1">
      <alignment wrapText="1"/>
    </xf>
    <xf numFmtId="0" fontId="3" fillId="0" borderId="10" xfId="0" applyFont="1" applyBorder="1" applyAlignment="1">
      <alignment/>
    </xf>
    <xf numFmtId="0" fontId="3" fillId="0" borderId="10" xfId="0" applyFont="1" applyFill="1" applyBorder="1" applyAlignment="1">
      <alignment wrapText="1"/>
    </xf>
    <xf numFmtId="0" fontId="1" fillId="0" borderId="0" xfId="0" applyFont="1" applyFill="1" applyAlignment="1">
      <alignment horizontal="center"/>
    </xf>
    <xf numFmtId="0" fontId="0" fillId="0" borderId="16" xfId="0" applyFont="1" applyBorder="1" applyAlignment="1">
      <alignment wrapText="1"/>
    </xf>
    <xf numFmtId="164" fontId="10" fillId="0" borderId="0" xfId="0" applyNumberFormat="1" applyFont="1" applyFill="1" applyBorder="1" applyAlignment="1">
      <alignment/>
    </xf>
    <xf numFmtId="0" fontId="9" fillId="0" borderId="0" xfId="0" applyFont="1" applyFill="1" applyAlignment="1">
      <alignment horizontal="right"/>
    </xf>
    <xf numFmtId="0" fontId="11" fillId="0" borderId="0" xfId="0" applyFont="1" applyFill="1" applyAlignment="1">
      <alignment/>
    </xf>
    <xf numFmtId="0" fontId="11" fillId="0" borderId="0" xfId="0" applyFont="1" applyFill="1" applyBorder="1" applyAlignment="1">
      <alignment/>
    </xf>
    <xf numFmtId="0" fontId="0" fillId="0" borderId="0" xfId="0" applyFill="1" applyBorder="1" applyAlignment="1">
      <alignment/>
    </xf>
    <xf numFmtId="0" fontId="12" fillId="0" borderId="18" xfId="0" applyFont="1" applyFill="1" applyBorder="1" applyAlignment="1">
      <alignment horizontal="center" vertical="center"/>
    </xf>
    <xf numFmtId="0" fontId="0" fillId="0" borderId="0" xfId="0" applyFont="1" applyAlignment="1">
      <alignment/>
    </xf>
    <xf numFmtId="0" fontId="13" fillId="0" borderId="0" xfId="0" applyFont="1" applyFill="1" applyAlignment="1">
      <alignment horizontal="right"/>
    </xf>
    <xf numFmtId="0" fontId="15" fillId="0" borderId="0" xfId="0" applyFont="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16" fillId="0" borderId="0" xfId="0" applyFont="1" applyAlignment="1">
      <alignment horizontal="right"/>
    </xf>
    <xf numFmtId="0" fontId="9" fillId="0" borderId="0" xfId="0" applyFont="1" applyAlignment="1">
      <alignment horizontal="right"/>
    </xf>
    <xf numFmtId="0" fontId="2" fillId="0" borderId="19" xfId="0" applyFont="1" applyBorder="1" applyAlignment="1">
      <alignment horizontal="center"/>
    </xf>
    <xf numFmtId="0" fontId="2" fillId="0" borderId="0" xfId="0" applyFont="1" applyBorder="1" applyAlignment="1">
      <alignment horizontal="center"/>
    </xf>
    <xf numFmtId="0" fontId="7" fillId="0" borderId="0" xfId="0" applyFont="1" applyFill="1" applyAlignment="1">
      <alignment/>
    </xf>
    <xf numFmtId="164" fontId="0"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0" fontId="17" fillId="0" borderId="0" xfId="0" applyFont="1" applyFill="1" applyAlignment="1">
      <alignment/>
    </xf>
    <xf numFmtId="164" fontId="17"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164" fontId="19"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165" fontId="0" fillId="0" borderId="0" xfId="0" applyNumberFormat="1" applyFont="1" applyFill="1" applyAlignment="1">
      <alignment/>
    </xf>
    <xf numFmtId="0" fontId="0" fillId="0" borderId="0" xfId="0" applyFont="1" applyAlignment="1">
      <alignment/>
    </xf>
    <xf numFmtId="165" fontId="0" fillId="0" borderId="0" xfId="0" applyNumberFormat="1" applyFont="1" applyAlignment="1">
      <alignment/>
    </xf>
    <xf numFmtId="165" fontId="17" fillId="0" borderId="0" xfId="0" applyNumberFormat="1" applyFont="1" applyAlignment="1">
      <alignment horizontal="right"/>
    </xf>
    <xf numFmtId="0" fontId="0" fillId="0" borderId="0" xfId="0" applyFont="1" applyAlignment="1">
      <alignment/>
    </xf>
    <xf numFmtId="2" fontId="17" fillId="0" borderId="0" xfId="0" applyNumberFormat="1" applyFont="1" applyAlignment="1">
      <alignment/>
    </xf>
    <xf numFmtId="164" fontId="5" fillId="0" borderId="0" xfId="0" applyNumberFormat="1" applyFont="1" applyAlignment="1">
      <alignment/>
    </xf>
    <xf numFmtId="3" fontId="5" fillId="0" borderId="0" xfId="0" applyNumberFormat="1" applyFont="1" applyFill="1" applyAlignment="1">
      <alignment/>
    </xf>
    <xf numFmtId="3" fontId="0" fillId="0" borderId="0" xfId="0" applyNumberFormat="1" applyFont="1" applyAlignment="1">
      <alignment/>
    </xf>
    <xf numFmtId="0" fontId="1" fillId="0" borderId="0" xfId="0" applyFont="1" applyAlignment="1">
      <alignment wrapText="1"/>
    </xf>
    <xf numFmtId="164" fontId="20" fillId="7" borderId="20" xfId="0" applyNumberFormat="1" applyFont="1" applyFill="1" applyBorder="1" applyAlignment="1">
      <alignment/>
    </xf>
    <xf numFmtId="164" fontId="21" fillId="7" borderId="20" xfId="0" applyNumberFormat="1" applyFont="1" applyFill="1" applyBorder="1" applyAlignment="1">
      <alignment wrapText="1"/>
    </xf>
    <xf numFmtId="164" fontId="21" fillId="7" borderId="20" xfId="0" applyNumberFormat="1" applyFont="1" applyFill="1" applyBorder="1" applyAlignment="1">
      <alignment/>
    </xf>
    <xf numFmtId="0" fontId="20" fillId="7" borderId="20" xfId="0" applyFont="1" applyFill="1" applyBorder="1" applyAlignment="1">
      <alignment wrapText="1"/>
    </xf>
    <xf numFmtId="0" fontId="0" fillId="0" borderId="21" xfId="0" applyBorder="1" applyAlignment="1">
      <alignment/>
    </xf>
    <xf numFmtId="0" fontId="22" fillId="7" borderId="0" xfId="0" applyFont="1" applyFill="1" applyAlignment="1">
      <alignment/>
    </xf>
    <xf numFmtId="0" fontId="22" fillId="7" borderId="0" xfId="0" applyFont="1" applyFill="1" applyBorder="1" applyAlignment="1">
      <alignment horizontal="center"/>
    </xf>
    <xf numFmtId="0" fontId="23" fillId="7" borderId="0" xfId="0" applyFont="1" applyFill="1" applyAlignment="1">
      <alignment horizontal="center"/>
    </xf>
    <xf numFmtId="0" fontId="23" fillId="7" borderId="0" xfId="0" applyFont="1" applyFill="1" applyAlignment="1">
      <alignment/>
    </xf>
    <xf numFmtId="4" fontId="22" fillId="7" borderId="0" xfId="0" applyNumberFormat="1" applyFont="1" applyFill="1" applyAlignment="1">
      <alignment/>
    </xf>
    <xf numFmtId="0" fontId="23" fillId="7" borderId="0" xfId="0" applyFont="1" applyFill="1" applyBorder="1" applyAlignment="1">
      <alignment wrapText="1"/>
    </xf>
    <xf numFmtId="0" fontId="15" fillId="0" borderId="13" xfId="0" applyFont="1" applyBorder="1" applyAlignment="1">
      <alignment horizontal="left" wrapText="1"/>
    </xf>
    <xf numFmtId="0" fontId="15" fillId="0" borderId="17" xfId="0" applyFont="1" applyBorder="1" applyAlignment="1">
      <alignment horizontal="left" wrapText="1"/>
    </xf>
    <xf numFmtId="0" fontId="13" fillId="0" borderId="20" xfId="0" applyFont="1" applyFill="1" applyBorder="1" applyAlignment="1">
      <alignment horizontal="center" vertical="center" wrapText="1"/>
    </xf>
    <xf numFmtId="49" fontId="14" fillId="0" borderId="20" xfId="0" applyNumberFormat="1" applyFont="1" applyFill="1" applyBorder="1" applyAlignment="1">
      <alignment horizontal="center" vertical="center"/>
    </xf>
    <xf numFmtId="164" fontId="0" fillId="0" borderId="20" xfId="0" applyNumberFormat="1" applyFont="1" applyFill="1" applyBorder="1" applyAlignment="1">
      <alignment/>
    </xf>
    <xf numFmtId="164" fontId="0" fillId="0" borderId="22" xfId="0" applyNumberFormat="1" applyFont="1" applyFill="1" applyBorder="1" applyAlignment="1">
      <alignment/>
    </xf>
    <xf numFmtId="164" fontId="3" fillId="0" borderId="11" xfId="0" applyNumberFormat="1" applyFont="1" applyFill="1" applyBorder="1" applyAlignment="1">
      <alignment/>
    </xf>
    <xf numFmtId="164" fontId="3" fillId="0" borderId="12" xfId="0" applyNumberFormat="1" applyFont="1" applyFill="1" applyBorder="1" applyAlignment="1">
      <alignment/>
    </xf>
    <xf numFmtId="164" fontId="0" fillId="0" borderId="23" xfId="0" applyNumberFormat="1" applyFont="1" applyFill="1" applyBorder="1" applyAlignment="1">
      <alignment/>
    </xf>
    <xf numFmtId="164" fontId="0" fillId="0" borderId="24" xfId="0" applyNumberFormat="1" applyFont="1"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4" fontId="23" fillId="7" borderId="0" xfId="0" applyNumberFormat="1" applyFont="1" applyFill="1" applyAlignment="1">
      <alignment/>
    </xf>
    <xf numFmtId="164" fontId="0" fillId="0" borderId="28" xfId="0" applyNumberFormat="1" applyFont="1" applyFill="1" applyBorder="1" applyAlignment="1">
      <alignment/>
    </xf>
    <xf numFmtId="164" fontId="0" fillId="0" borderId="29" xfId="0" applyNumberFormat="1" applyFont="1" applyFill="1" applyBorder="1" applyAlignment="1">
      <alignment/>
    </xf>
    <xf numFmtId="164" fontId="0" fillId="0" borderId="23" xfId="0" applyNumberFormat="1" applyFont="1" applyFill="1" applyBorder="1" applyAlignment="1">
      <alignment/>
    </xf>
    <xf numFmtId="164" fontId="0" fillId="0" borderId="24" xfId="0" applyNumberFormat="1" applyFont="1" applyFill="1" applyBorder="1" applyAlignment="1">
      <alignment/>
    </xf>
    <xf numFmtId="164" fontId="0" fillId="0" borderId="28" xfId="0" applyNumberFormat="1" applyFont="1" applyFill="1" applyBorder="1" applyAlignment="1">
      <alignment/>
    </xf>
    <xf numFmtId="164" fontId="0" fillId="0" borderId="20" xfId="0" applyNumberFormat="1" applyFont="1" applyFill="1" applyBorder="1" applyAlignment="1">
      <alignment/>
    </xf>
    <xf numFmtId="164" fontId="0" fillId="0" borderId="29" xfId="0" applyNumberFormat="1" applyFont="1" applyFill="1" applyBorder="1" applyAlignment="1">
      <alignment/>
    </xf>
    <xf numFmtId="164" fontId="0" fillId="0" borderId="22" xfId="0" applyNumberFormat="1" applyFont="1" applyFill="1" applyBorder="1" applyAlignment="1">
      <alignment/>
    </xf>
    <xf numFmtId="0" fontId="0" fillId="0" borderId="13" xfId="0" applyFont="1" applyBorder="1" applyAlignment="1">
      <alignment wrapText="1"/>
    </xf>
    <xf numFmtId="0" fontId="0" fillId="0" borderId="30" xfId="0" applyBorder="1" applyAlignment="1">
      <alignment/>
    </xf>
    <xf numFmtId="0" fontId="0" fillId="0" borderId="21" xfId="0" applyBorder="1" applyAlignment="1">
      <alignment wrapText="1"/>
    </xf>
    <xf numFmtId="0" fontId="0" fillId="0" borderId="30" xfId="0" applyBorder="1" applyAlignment="1">
      <alignment wrapText="1"/>
    </xf>
    <xf numFmtId="0" fontId="12" fillId="0" borderId="20" xfId="0" applyFont="1" applyFill="1" applyBorder="1" applyAlignment="1">
      <alignment horizontal="center" vertical="center"/>
    </xf>
    <xf numFmtId="0" fontId="0" fillId="0" borderId="20" xfId="0" applyBorder="1" applyAlignment="1">
      <alignment/>
    </xf>
    <xf numFmtId="164" fontId="0" fillId="0" borderId="20" xfId="0" applyNumberFormat="1" applyBorder="1" applyAlignment="1">
      <alignment/>
    </xf>
    <xf numFmtId="164" fontId="0" fillId="0" borderId="31" xfId="0" applyNumberFormat="1" applyFont="1" applyFill="1" applyBorder="1" applyAlignment="1">
      <alignment/>
    </xf>
    <xf numFmtId="164" fontId="0" fillId="0" borderId="32" xfId="0" applyNumberFormat="1" applyFont="1" applyFill="1" applyBorder="1" applyAlignment="1">
      <alignment/>
    </xf>
    <xf numFmtId="1" fontId="3" fillId="0" borderId="33" xfId="0" applyNumberFormat="1"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horizontal="left" wrapText="1"/>
    </xf>
    <xf numFmtId="164" fontId="0" fillId="0" borderId="36" xfId="0" applyNumberFormat="1" applyFont="1" applyFill="1" applyBorder="1" applyAlignment="1">
      <alignment/>
    </xf>
    <xf numFmtId="164" fontId="0" fillId="0" borderId="37" xfId="0" applyNumberFormat="1" applyFont="1" applyFill="1" applyBorder="1" applyAlignment="1">
      <alignment/>
    </xf>
    <xf numFmtId="0" fontId="3" fillId="0" borderId="0" xfId="0" applyFont="1" applyAlignment="1">
      <alignment horizontal="center"/>
    </xf>
    <xf numFmtId="0" fontId="0" fillId="0" borderId="38" xfId="0" applyBorder="1" applyAlignment="1">
      <alignment/>
    </xf>
    <xf numFmtId="0" fontId="0" fillId="0" borderId="39" xfId="0" applyBorder="1" applyAlignment="1">
      <alignment/>
    </xf>
    <xf numFmtId="0" fontId="0" fillId="0" borderId="0" xfId="0" applyFont="1" applyAlignment="1">
      <alignment horizontal="left"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0" fillId="0" borderId="40" xfId="0" applyFont="1" applyFill="1" applyBorder="1" applyAlignment="1">
      <alignment horizontal="center"/>
    </xf>
    <xf numFmtId="0" fontId="0" fillId="0" borderId="41" xfId="0" applyFont="1" applyFill="1" applyBorder="1" applyAlignment="1">
      <alignment horizontal="center"/>
    </xf>
    <xf numFmtId="0" fontId="0" fillId="0" borderId="42" xfId="0" applyFont="1" applyFill="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3" fillId="0" borderId="4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0" fillId="0" borderId="23" xfId="0" applyBorder="1" applyAlignment="1">
      <alignment vertical="top"/>
    </xf>
    <xf numFmtId="0" fontId="0" fillId="0" borderId="28" xfId="0" applyBorder="1" applyAlignment="1">
      <alignment vertical="top"/>
    </xf>
    <xf numFmtId="0" fontId="0" fillId="0" borderId="23" xfId="0" applyBorder="1" applyAlignment="1">
      <alignment horizontal="left" vertical="top"/>
    </xf>
    <xf numFmtId="0" fontId="0" fillId="0" borderId="43" xfId="0" applyBorder="1" applyAlignment="1">
      <alignment horizontal="left" vertical="top"/>
    </xf>
    <xf numFmtId="0" fontId="0" fillId="0" borderId="28" xfId="0" applyBorder="1" applyAlignment="1">
      <alignment horizontal="left" vertical="top"/>
    </xf>
    <xf numFmtId="0" fontId="2"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view="pageBreakPreview" zoomScaleSheetLayoutView="100" zoomScalePageLayoutView="0" workbookViewId="0" topLeftCell="A1">
      <selection activeCell="B4" sqref="B4"/>
    </sheetView>
  </sheetViews>
  <sheetFormatPr defaultColWidth="8.875" defaultRowHeight="12.75"/>
  <cols>
    <col min="1" max="1" width="42.875" style="2" customWidth="1"/>
    <col min="2" max="4" width="17.625" style="2" customWidth="1"/>
    <col min="5" max="16384" width="8.875" style="2" customWidth="1"/>
  </cols>
  <sheetData>
    <row r="1" ht="12.75">
      <c r="D1" s="41" t="s">
        <v>1</v>
      </c>
    </row>
    <row r="2" ht="12.75">
      <c r="D2" s="41" t="s">
        <v>31</v>
      </c>
    </row>
    <row r="3" ht="12.75">
      <c r="D3" s="54" t="s">
        <v>61</v>
      </c>
    </row>
    <row r="4" ht="12.75" customHeight="1">
      <c r="D4" s="54" t="s">
        <v>129</v>
      </c>
    </row>
    <row r="5" spans="3:4" ht="41.25" customHeight="1">
      <c r="C5" s="5"/>
      <c r="D5" s="53"/>
    </row>
    <row r="6" spans="1:4" ht="15.75">
      <c r="A6" s="138" t="s">
        <v>0</v>
      </c>
      <c r="B6" s="138"/>
      <c r="C6" s="138"/>
      <c r="D6" s="138"/>
    </row>
    <row r="7" spans="1:4" ht="15.75">
      <c r="A7" s="138" t="s">
        <v>60</v>
      </c>
      <c r="B7" s="138"/>
      <c r="C7" s="138"/>
      <c r="D7" s="138"/>
    </row>
    <row r="8" spans="1:4" ht="15.75">
      <c r="A8" s="138" t="s">
        <v>70</v>
      </c>
      <c r="B8" s="138"/>
      <c r="C8" s="138"/>
      <c r="D8" s="138"/>
    </row>
    <row r="9" spans="1:4" ht="15.75">
      <c r="A9" s="138" t="s">
        <v>8</v>
      </c>
      <c r="B9" s="138"/>
      <c r="C9" s="138"/>
      <c r="D9" s="138"/>
    </row>
    <row r="10" ht="27.75" customHeight="1" thickBot="1">
      <c r="D10" s="3" t="s">
        <v>6</v>
      </c>
    </row>
    <row r="11" spans="1:4" s="14" customFormat="1" ht="27" customHeight="1" thickBot="1">
      <c r="A11" s="19" t="s">
        <v>2</v>
      </c>
      <c r="B11" s="20" t="s">
        <v>37</v>
      </c>
      <c r="C11" s="20" t="s">
        <v>67</v>
      </c>
      <c r="D11" s="21" t="s">
        <v>71</v>
      </c>
    </row>
    <row r="12" spans="1:4" s="14" customFormat="1" ht="19.5" customHeight="1">
      <c r="A12" s="135" t="s">
        <v>62</v>
      </c>
      <c r="B12" s="136"/>
      <c r="C12" s="136"/>
      <c r="D12" s="137"/>
    </row>
    <row r="13" spans="1:4" s="14" customFormat="1" ht="19.5" customHeight="1">
      <c r="A13" s="22" t="s">
        <v>3</v>
      </c>
      <c r="B13" s="96">
        <f>'прил.2'!B28</f>
        <v>10136.4</v>
      </c>
      <c r="C13" s="96">
        <f>'прил.2'!C28</f>
        <v>10259.300000000001</v>
      </c>
      <c r="D13" s="97">
        <f>'прил.2'!D28</f>
        <v>10649.699999999999</v>
      </c>
    </row>
    <row r="14" spans="1:4" s="14" customFormat="1" ht="19.5" customHeight="1">
      <c r="A14" s="22" t="s">
        <v>4</v>
      </c>
      <c r="B14" s="96">
        <f>'прил. 3'!E59</f>
        <v>10439.200000000004</v>
      </c>
      <c r="C14" s="96">
        <f>'прил. 3'!F59</f>
        <v>10567.399999999998</v>
      </c>
      <c r="D14" s="97">
        <f>'прил. 3'!G59</f>
        <v>10963.299999999996</v>
      </c>
    </row>
    <row r="15" spans="1:4" s="14" customFormat="1" ht="26.25" customHeight="1">
      <c r="A15" s="23" t="s">
        <v>7</v>
      </c>
      <c r="B15" s="96">
        <f>B13-B14</f>
        <v>-302.80000000000473</v>
      </c>
      <c r="C15" s="96">
        <f>C13-C14</f>
        <v>-308.0999999999967</v>
      </c>
      <c r="D15" s="97">
        <f>D13-D14</f>
        <v>-313.5999999999967</v>
      </c>
    </row>
    <row r="16" spans="1:4" s="14" customFormat="1" ht="51.75" thickBot="1">
      <c r="A16" s="24" t="s">
        <v>5</v>
      </c>
      <c r="B16" s="121">
        <f>-B15/'прил.2'!B22*100</f>
        <v>10.001651527663242</v>
      </c>
      <c r="C16" s="121">
        <f>-C15/'прил.2'!C22*100</f>
        <v>10.001623113130877</v>
      </c>
      <c r="D16" s="122">
        <f>-D15/'прил.2'!D22*100</f>
        <v>10.00031888771953</v>
      </c>
    </row>
    <row r="17" s="14" customFormat="1" ht="12.75"/>
    <row r="18" spans="1:4" s="26" customFormat="1" ht="27" customHeight="1">
      <c r="A18" s="138" t="s">
        <v>9</v>
      </c>
      <c r="B18" s="138"/>
      <c r="C18" s="138"/>
      <c r="D18" s="138"/>
    </row>
    <row r="19" s="14" customFormat="1" ht="13.5" thickBot="1">
      <c r="A19" s="17"/>
    </row>
    <row r="20" spans="1:4" s="26" customFormat="1" ht="21" customHeight="1" thickBot="1">
      <c r="A20" s="25" t="s">
        <v>2</v>
      </c>
      <c r="B20" s="123" t="s">
        <v>38</v>
      </c>
      <c r="C20" s="124" t="s">
        <v>68</v>
      </c>
      <c r="D20" s="125" t="s">
        <v>73</v>
      </c>
    </row>
    <row r="21" spans="1:4" s="51" customFormat="1" ht="24" customHeight="1">
      <c r="A21" s="135" t="s">
        <v>62</v>
      </c>
      <c r="B21" s="136"/>
      <c r="C21" s="136"/>
      <c r="D21" s="137"/>
    </row>
    <row r="22" spans="1:4" s="14" customFormat="1" ht="36" customHeight="1" thickBot="1">
      <c r="A22" s="126" t="s">
        <v>10</v>
      </c>
      <c r="B22" s="127">
        <f>(-'прил.1'!B15)</f>
        <v>302.80000000000473</v>
      </c>
      <c r="C22" s="127">
        <f>(-'прил.1'!C15)</f>
        <v>308.0999999999967</v>
      </c>
      <c r="D22" s="128">
        <f>(-'прил.1'!D15)</f>
        <v>313.5999999999967</v>
      </c>
    </row>
    <row r="23" spans="1:4" s="14" customFormat="1" ht="36" customHeight="1">
      <c r="A23" s="18"/>
      <c r="B23" s="27"/>
      <c r="C23" s="40"/>
      <c r="D23" s="40"/>
    </row>
    <row r="24" spans="2:3" s="14" customFormat="1" ht="12.75">
      <c r="B24" s="38"/>
      <c r="C24" s="12"/>
    </row>
    <row r="25" spans="2:4" s="14" customFormat="1" ht="12.75">
      <c r="B25" s="12"/>
      <c r="C25" s="13"/>
      <c r="D25" s="13"/>
    </row>
    <row r="26" s="14" customFormat="1" ht="12.75">
      <c r="D26" s="16"/>
    </row>
    <row r="27" s="14" customFormat="1" ht="12.75"/>
    <row r="28" s="14" customFormat="1" ht="12.75"/>
  </sheetData>
  <sheetProtection/>
  <mergeCells count="7">
    <mergeCell ref="A21:D21"/>
    <mergeCell ref="A18:D18"/>
    <mergeCell ref="A6:D6"/>
    <mergeCell ref="A8:D8"/>
    <mergeCell ref="A9:D9"/>
    <mergeCell ref="A12:D12"/>
    <mergeCell ref="A7:D7"/>
  </mergeCells>
  <printOptions/>
  <pageMargins left="0.7086614173228347" right="0" top="0.7086614173228347" bottom="0.984251968503937" header="0.7086614173228347"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view="pageBreakPreview" zoomScaleSheetLayoutView="100" zoomScalePageLayoutView="0" workbookViewId="0" topLeftCell="A1">
      <selection activeCell="C2" sqref="C2"/>
    </sheetView>
  </sheetViews>
  <sheetFormatPr defaultColWidth="9.00390625" defaultRowHeight="12.75"/>
  <cols>
    <col min="1" max="1" width="40.75390625" style="0" customWidth="1"/>
    <col min="2" max="2" width="17.375" style="8" customWidth="1"/>
    <col min="3" max="3" width="16.875" style="8" customWidth="1"/>
    <col min="4" max="4" width="17.75390625" style="8" customWidth="1"/>
  </cols>
  <sheetData>
    <row r="1" spans="1:4" ht="12.75">
      <c r="A1" s="7"/>
      <c r="B1" s="7"/>
      <c r="C1" s="7"/>
      <c r="D1" s="41" t="s">
        <v>59</v>
      </c>
    </row>
    <row r="2" spans="1:4" ht="12.75">
      <c r="A2" s="7"/>
      <c r="B2" s="7"/>
      <c r="C2" s="7"/>
      <c r="D2" s="41" t="s">
        <v>31</v>
      </c>
    </row>
    <row r="3" spans="1:4" ht="12.75">
      <c r="A3" s="7"/>
      <c r="B3" s="7"/>
      <c r="C3" s="7"/>
      <c r="D3" s="54" t="s">
        <v>61</v>
      </c>
    </row>
    <row r="4" spans="1:4" ht="12.75">
      <c r="A4" s="7"/>
      <c r="B4" s="7"/>
      <c r="C4" s="7"/>
      <c r="D4" s="54" t="s">
        <v>129</v>
      </c>
    </row>
    <row r="5" spans="1:4" ht="12.75">
      <c r="A5" s="7"/>
      <c r="B5" s="7"/>
      <c r="C5" s="7"/>
      <c r="D5" s="54"/>
    </row>
    <row r="6" spans="1:4" ht="12.75">
      <c r="A6" s="7"/>
      <c r="B6" s="7"/>
      <c r="C6" s="30"/>
      <c r="D6" s="30"/>
    </row>
    <row r="7" spans="1:4" ht="15.75">
      <c r="A7" s="139" t="s">
        <v>0</v>
      </c>
      <c r="B7" s="139"/>
      <c r="C7" s="139"/>
      <c r="D7" s="139"/>
    </row>
    <row r="8" spans="1:4" ht="15.75">
      <c r="A8" s="138" t="s">
        <v>60</v>
      </c>
      <c r="B8" s="138"/>
      <c r="C8" s="138"/>
      <c r="D8" s="138"/>
    </row>
    <row r="9" spans="1:4" ht="15.75">
      <c r="A9" s="138" t="s">
        <v>70</v>
      </c>
      <c r="B9" s="138"/>
      <c r="C9" s="138"/>
      <c r="D9" s="138"/>
    </row>
    <row r="10" spans="1:4" ht="15.75">
      <c r="A10" s="139" t="s">
        <v>11</v>
      </c>
      <c r="B10" s="139"/>
      <c r="C10" s="139"/>
      <c r="D10" s="139"/>
    </row>
    <row r="11" spans="1:4" ht="28.5" customHeight="1" thickBot="1">
      <c r="A11" s="1"/>
      <c r="B11" s="10"/>
      <c r="D11" s="15" t="s">
        <v>6</v>
      </c>
    </row>
    <row r="12" spans="1:4" ht="12.75">
      <c r="A12" s="140" t="s">
        <v>32</v>
      </c>
      <c r="B12" s="142" t="s">
        <v>37</v>
      </c>
      <c r="C12" s="142" t="s">
        <v>67</v>
      </c>
      <c r="D12" s="144" t="s">
        <v>71</v>
      </c>
    </row>
    <row r="13" spans="1:4" ht="13.5" thickBot="1">
      <c r="A13" s="141"/>
      <c r="B13" s="143"/>
      <c r="C13" s="143"/>
      <c r="D13" s="145"/>
    </row>
    <row r="14" spans="1:6" ht="12.75">
      <c r="A14" s="39" t="s">
        <v>24</v>
      </c>
      <c r="B14" s="106">
        <v>912.1</v>
      </c>
      <c r="C14" s="106">
        <v>957.7</v>
      </c>
      <c r="D14" s="107">
        <v>1005.5</v>
      </c>
      <c r="E14" s="11"/>
      <c r="F14" s="4"/>
    </row>
    <row r="15" spans="1:6" ht="12.75">
      <c r="A15" s="31" t="s">
        <v>49</v>
      </c>
      <c r="B15" s="96">
        <v>268.1</v>
      </c>
      <c r="C15" s="96">
        <v>268.1</v>
      </c>
      <c r="D15" s="97">
        <v>268.1</v>
      </c>
      <c r="E15" s="11"/>
      <c r="F15" s="4"/>
    </row>
    <row r="16" spans="1:4" ht="12.75">
      <c r="A16" s="92" t="s">
        <v>50</v>
      </c>
      <c r="B16" s="96">
        <v>83.7</v>
      </c>
      <c r="C16" s="96">
        <v>83.7</v>
      </c>
      <c r="D16" s="97">
        <v>83.7</v>
      </c>
    </row>
    <row r="17" spans="1:4" ht="12.75">
      <c r="A17" s="93" t="s">
        <v>51</v>
      </c>
      <c r="B17" s="96">
        <v>626.2</v>
      </c>
      <c r="C17" s="96">
        <v>626.2</v>
      </c>
      <c r="D17" s="97">
        <v>626.2</v>
      </c>
    </row>
    <row r="18" spans="1:4" ht="12.75">
      <c r="A18" s="92" t="s">
        <v>63</v>
      </c>
      <c r="B18" s="96">
        <v>19.2</v>
      </c>
      <c r="C18" s="106">
        <v>19.4</v>
      </c>
      <c r="D18" s="107">
        <v>19.6</v>
      </c>
    </row>
    <row r="19" spans="1:4" ht="12.75">
      <c r="A19" s="39" t="s">
        <v>25</v>
      </c>
      <c r="B19" s="96">
        <v>360.4</v>
      </c>
      <c r="C19" s="96">
        <v>367.6</v>
      </c>
      <c r="D19" s="97">
        <v>375</v>
      </c>
    </row>
    <row r="20" spans="1:4" ht="25.5">
      <c r="A20" s="31" t="s">
        <v>52</v>
      </c>
      <c r="B20" s="96">
        <v>122.9</v>
      </c>
      <c r="C20" s="96">
        <v>122.9</v>
      </c>
      <c r="D20" s="97">
        <v>122.9</v>
      </c>
    </row>
    <row r="21" spans="1:4" ht="13.5" thickBot="1">
      <c r="A21" s="114" t="s">
        <v>72</v>
      </c>
      <c r="B21" s="96">
        <v>634.9</v>
      </c>
      <c r="C21" s="108">
        <v>634.9</v>
      </c>
      <c r="D21" s="109">
        <v>634.9</v>
      </c>
    </row>
    <row r="22" spans="1:5" ht="18" customHeight="1" thickBot="1">
      <c r="A22" s="32" t="s">
        <v>12</v>
      </c>
      <c r="B22" s="98">
        <f>SUM(B14:B21)</f>
        <v>3027.5000000000005</v>
      </c>
      <c r="C22" s="98">
        <f>SUM(C14:C21)</f>
        <v>3080.5000000000005</v>
      </c>
      <c r="D22" s="99">
        <f>SUM(D14:D21)</f>
        <v>3135.9</v>
      </c>
      <c r="E22" s="11"/>
    </row>
    <row r="23" spans="1:4" ht="25.5">
      <c r="A23" s="33" t="s">
        <v>26</v>
      </c>
      <c r="B23" s="110">
        <v>5824.5</v>
      </c>
      <c r="C23" s="110">
        <v>6094.6</v>
      </c>
      <c r="D23" s="112">
        <v>6376.4</v>
      </c>
    </row>
    <row r="24" spans="1:4" ht="38.25">
      <c r="A24" s="34" t="s">
        <v>27</v>
      </c>
      <c r="B24" s="111">
        <v>139.8</v>
      </c>
      <c r="C24" s="111">
        <v>0</v>
      </c>
      <c r="D24" s="113">
        <v>0</v>
      </c>
    </row>
    <row r="25" spans="1:4" ht="25.5">
      <c r="A25" s="34" t="s">
        <v>28</v>
      </c>
      <c r="B25" s="111">
        <v>111.7</v>
      </c>
      <c r="C25" s="111">
        <v>1</v>
      </c>
      <c r="D25" s="113">
        <v>1</v>
      </c>
    </row>
    <row r="26" spans="1:4" ht="13.5" thickBot="1">
      <c r="A26" s="35" t="s">
        <v>13</v>
      </c>
      <c r="B26" s="100">
        <v>1032.9</v>
      </c>
      <c r="C26" s="100">
        <v>1083.2</v>
      </c>
      <c r="D26" s="101">
        <v>1136.4</v>
      </c>
    </row>
    <row r="27" spans="1:4" ht="18" customHeight="1" thickBot="1">
      <c r="A27" s="36" t="s">
        <v>29</v>
      </c>
      <c r="B27" s="98">
        <f>SUM(B23:B26)</f>
        <v>7108.9</v>
      </c>
      <c r="C27" s="98">
        <f>SUM(C23:C26)</f>
        <v>7178.8</v>
      </c>
      <c r="D27" s="99">
        <f>SUM(D23:D26)</f>
        <v>7513.799999999999</v>
      </c>
    </row>
    <row r="28" spans="1:5" ht="18" customHeight="1" thickBot="1">
      <c r="A28" s="37" t="s">
        <v>30</v>
      </c>
      <c r="B28" s="98">
        <f>B27+B22</f>
        <v>10136.4</v>
      </c>
      <c r="C28" s="98">
        <f>C27+C22</f>
        <v>10259.300000000001</v>
      </c>
      <c r="D28" s="99">
        <f>D27+D22</f>
        <v>10649.699999999999</v>
      </c>
      <c r="E28" s="4"/>
    </row>
    <row r="29" spans="1:4" ht="12.75">
      <c r="A29" s="28"/>
      <c r="B29" s="29"/>
      <c r="C29" s="28"/>
      <c r="D29" s="28"/>
    </row>
    <row r="30" s="7" customFormat="1" ht="12.75">
      <c r="B30" s="9"/>
    </row>
    <row r="31" spans="1:4" s="7" customFormat="1" ht="15.75" hidden="1">
      <c r="A31" s="84" t="s">
        <v>53</v>
      </c>
      <c r="B31" s="81">
        <f>B28</f>
        <v>10136.4</v>
      </c>
      <c r="C31" s="81">
        <f>C28</f>
        <v>10259.300000000001</v>
      </c>
      <c r="D31" s="81">
        <f>D28</f>
        <v>10649.699999999999</v>
      </c>
    </row>
    <row r="32" spans="1:4" s="7" customFormat="1" ht="31.5" hidden="1">
      <c r="A32" s="84" t="s">
        <v>74</v>
      </c>
      <c r="B32" s="81">
        <f>ROUND(0.1*B22,1)</f>
        <v>302.8</v>
      </c>
      <c r="C32" s="81">
        <f>ROUND(0.1*C22,1)</f>
        <v>308.1</v>
      </c>
      <c r="D32" s="81">
        <f>ROUND(0.1*D22,1)</f>
        <v>313.6</v>
      </c>
    </row>
    <row r="33" spans="1:4" s="58" customFormat="1" ht="31.5" hidden="1">
      <c r="A33" s="82" t="s">
        <v>54</v>
      </c>
      <c r="B33" s="83">
        <f>SUM(B31:B32)</f>
        <v>10439.199999999999</v>
      </c>
      <c r="C33" s="83">
        <f>SUM(C31:C32)</f>
        <v>10567.400000000001</v>
      </c>
      <c r="D33" s="83">
        <f>SUM(D31:D32)</f>
        <v>10963.3</v>
      </c>
    </row>
    <row r="34" spans="2:5" s="61" customFormat="1" ht="12.75">
      <c r="B34" s="60"/>
      <c r="C34" s="60"/>
      <c r="D34" s="60"/>
      <c r="E34" s="57"/>
    </row>
    <row r="35" spans="1:4" s="65" customFormat="1" ht="12.75">
      <c r="A35" s="62"/>
      <c r="B35" s="63"/>
      <c r="C35" s="64"/>
      <c r="D35" s="64"/>
    </row>
    <row r="36" spans="1:4" s="26" customFormat="1" ht="12.75">
      <c r="A36" s="66"/>
      <c r="B36" s="59"/>
      <c r="C36" s="58"/>
      <c r="D36" s="58"/>
    </row>
    <row r="37" spans="1:4" s="69" customFormat="1" ht="12.75">
      <c r="A37" s="67"/>
      <c r="B37" s="68"/>
      <c r="C37" s="68"/>
      <c r="D37" s="68"/>
    </row>
    <row r="38" spans="1:4" s="69" customFormat="1" ht="12.75">
      <c r="A38" s="67"/>
      <c r="B38" s="68"/>
      <c r="C38" s="68"/>
      <c r="D38" s="68"/>
    </row>
    <row r="39" spans="2:4" s="69" customFormat="1" ht="12.75">
      <c r="B39" s="70"/>
      <c r="C39" s="71"/>
      <c r="D39" s="71"/>
    </row>
    <row r="40" spans="2:4" s="69" customFormat="1" ht="12.75">
      <c r="B40" s="70"/>
      <c r="C40" s="70"/>
      <c r="D40" s="70"/>
    </row>
    <row r="41" spans="2:4" s="72" customFormat="1" ht="12.75">
      <c r="B41" s="73"/>
      <c r="C41" s="73"/>
      <c r="D41" s="73"/>
    </row>
    <row r="42" spans="1:4" s="75" customFormat="1" ht="12.75">
      <c r="A42" s="72"/>
      <c r="B42" s="73"/>
      <c r="C42" s="74"/>
      <c r="D42" s="74"/>
    </row>
    <row r="43" spans="1:4" s="8" customFormat="1" ht="12.75">
      <c r="A43" s="6"/>
      <c r="B43" s="76"/>
      <c r="C43" s="77"/>
      <c r="D43" s="77"/>
    </row>
    <row r="44" spans="4:5" s="8" customFormat="1" ht="12.75">
      <c r="D44" s="78"/>
      <c r="E44" s="79"/>
    </row>
    <row r="45" s="8" customFormat="1" ht="12.75">
      <c r="A45" s="80"/>
    </row>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sheetData>
  <sheetProtection/>
  <mergeCells count="8">
    <mergeCell ref="A10:D10"/>
    <mergeCell ref="A9:D9"/>
    <mergeCell ref="A7:D7"/>
    <mergeCell ref="A12:A13"/>
    <mergeCell ref="B12:B13"/>
    <mergeCell ref="C12:C13"/>
    <mergeCell ref="D12:D13"/>
    <mergeCell ref="A8:D8"/>
  </mergeCells>
  <printOptions/>
  <pageMargins left="0.75" right="0.2" top="0.52"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2"/>
  <sheetViews>
    <sheetView zoomScalePageLayoutView="0" workbookViewId="0" topLeftCell="A1">
      <selection activeCell="D3" sqref="D3"/>
    </sheetView>
  </sheetViews>
  <sheetFormatPr defaultColWidth="9.00390625" defaultRowHeight="12.75"/>
  <cols>
    <col min="1" max="1" width="36.875" style="0" customWidth="1"/>
    <col min="3" max="3" width="14.00390625" style="0" customWidth="1"/>
    <col min="6" max="6" width="9.25390625" style="0" bestFit="1" customWidth="1"/>
    <col min="7" max="7" width="10.25390625" style="0" customWidth="1"/>
  </cols>
  <sheetData>
    <row r="1" spans="1:8" ht="12.75">
      <c r="A1" s="7"/>
      <c r="B1" s="48"/>
      <c r="C1" s="49"/>
      <c r="D1" s="49"/>
      <c r="E1" s="7"/>
      <c r="F1" s="51"/>
      <c r="G1" s="41" t="s">
        <v>58</v>
      </c>
      <c r="H1" s="44"/>
    </row>
    <row r="2" spans="1:8" ht="12.75">
      <c r="A2" s="46"/>
      <c r="B2" s="48"/>
      <c r="C2" s="49"/>
      <c r="D2" s="49"/>
      <c r="E2" s="7"/>
      <c r="F2" s="50"/>
      <c r="G2" s="41" t="s">
        <v>31</v>
      </c>
      <c r="H2" s="44"/>
    </row>
    <row r="3" spans="1:8" ht="12.75">
      <c r="A3" s="46"/>
      <c r="B3" s="48"/>
      <c r="C3" s="49"/>
      <c r="D3" s="49"/>
      <c r="E3" s="7"/>
      <c r="F3" s="50"/>
      <c r="G3" s="54" t="s">
        <v>61</v>
      </c>
      <c r="H3" s="44"/>
    </row>
    <row r="4" spans="1:8" ht="12.75">
      <c r="A4" s="46"/>
      <c r="B4" s="48"/>
      <c r="C4" s="49"/>
      <c r="D4" s="49"/>
      <c r="E4" s="7"/>
      <c r="F4" s="50"/>
      <c r="G4" s="54" t="s">
        <v>130</v>
      </c>
      <c r="H4" s="44"/>
    </row>
    <row r="5" spans="1:8" ht="12.75">
      <c r="A5" s="46"/>
      <c r="B5" s="48"/>
      <c r="C5" s="49"/>
      <c r="D5" s="49"/>
      <c r="E5" s="7"/>
      <c r="F5" s="50"/>
      <c r="G5" s="47"/>
      <c r="H5" s="44"/>
    </row>
    <row r="6" spans="1:7" ht="15.75">
      <c r="A6" s="139" t="s">
        <v>0</v>
      </c>
      <c r="B6" s="139"/>
      <c r="C6" s="139"/>
      <c r="D6" s="139"/>
      <c r="E6" s="139"/>
      <c r="F6" s="139"/>
      <c r="G6" s="139"/>
    </row>
    <row r="7" spans="1:7" ht="15.75">
      <c r="A7" s="138" t="s">
        <v>60</v>
      </c>
      <c r="B7" s="138"/>
      <c r="C7" s="138"/>
      <c r="D7" s="138"/>
      <c r="E7" s="138"/>
      <c r="F7" s="138"/>
      <c r="G7" s="138"/>
    </row>
    <row r="8" spans="1:7" ht="15.75">
      <c r="A8" s="138" t="s">
        <v>75</v>
      </c>
      <c r="B8" s="138"/>
      <c r="C8" s="138"/>
      <c r="D8" s="138"/>
      <c r="E8" s="138"/>
      <c r="F8" s="138"/>
      <c r="G8" s="138"/>
    </row>
    <row r="9" spans="1:7" ht="15.75">
      <c r="A9" s="151" t="s">
        <v>14</v>
      </c>
      <c r="B9" s="151"/>
      <c r="C9" s="151"/>
      <c r="D9" s="151"/>
      <c r="E9" s="151"/>
      <c r="F9" s="151"/>
      <c r="G9" s="151"/>
    </row>
    <row r="10" spans="1:7" ht="15.75">
      <c r="A10" s="56"/>
      <c r="B10" s="56"/>
      <c r="C10" s="56"/>
      <c r="D10" s="56"/>
      <c r="E10" s="55"/>
      <c r="F10" s="55"/>
      <c r="G10" s="52" t="s">
        <v>47</v>
      </c>
    </row>
    <row r="11" spans="1:8" ht="17.25" customHeight="1">
      <c r="A11" s="94" t="s">
        <v>15</v>
      </c>
      <c r="B11" s="95" t="s">
        <v>16</v>
      </c>
      <c r="C11" s="95" t="s">
        <v>117</v>
      </c>
      <c r="D11" s="95" t="s">
        <v>118</v>
      </c>
      <c r="E11" s="45" t="s">
        <v>37</v>
      </c>
      <c r="F11" s="45" t="s">
        <v>67</v>
      </c>
      <c r="G11" s="118" t="s">
        <v>71</v>
      </c>
      <c r="H11" s="43"/>
    </row>
    <row r="12" spans="1:7" ht="25.5">
      <c r="A12" s="116" t="s">
        <v>64</v>
      </c>
      <c r="B12" s="85" t="s">
        <v>35</v>
      </c>
      <c r="C12" s="85" t="s">
        <v>76</v>
      </c>
      <c r="D12" s="119" t="s">
        <v>43</v>
      </c>
      <c r="E12" s="120">
        <v>190</v>
      </c>
      <c r="F12" s="120">
        <f>ROUND(E12*$F$62,1)</f>
        <v>197.3</v>
      </c>
      <c r="G12" s="120">
        <f>ROUND(E12*$G$62,1)</f>
        <v>204.8</v>
      </c>
    </row>
    <row r="13" spans="1:7" ht="12.75">
      <c r="A13" s="117"/>
      <c r="B13" s="115"/>
      <c r="C13" s="115"/>
      <c r="D13" s="119" t="s">
        <v>69</v>
      </c>
      <c r="E13" s="120">
        <v>2.9</v>
      </c>
      <c r="F13" s="120">
        <f aca="true" t="shared" si="0" ref="F13:F57">ROUND(E13*$F$62,1)</f>
        <v>3</v>
      </c>
      <c r="G13" s="120">
        <f aca="true" t="shared" si="1" ref="G13:G57">ROUND(E13*$G$62,1)</f>
        <v>3.1</v>
      </c>
    </row>
    <row r="14" spans="1:7" ht="12.75">
      <c r="A14" s="117"/>
      <c r="B14" s="85" t="s">
        <v>17</v>
      </c>
      <c r="C14" s="85" t="s">
        <v>77</v>
      </c>
      <c r="D14" s="119" t="s">
        <v>43</v>
      </c>
      <c r="E14" s="120">
        <v>10.6</v>
      </c>
      <c r="F14" s="120">
        <f t="shared" si="0"/>
        <v>11</v>
      </c>
      <c r="G14" s="120">
        <f t="shared" si="1"/>
        <v>11.4</v>
      </c>
    </row>
    <row r="15" spans="1:7" ht="12.75">
      <c r="A15" s="117"/>
      <c r="B15" s="115"/>
      <c r="C15" s="85" t="s">
        <v>78</v>
      </c>
      <c r="D15" s="119" t="s">
        <v>55</v>
      </c>
      <c r="E15" s="120">
        <v>40.9</v>
      </c>
      <c r="F15" s="120">
        <f t="shared" si="0"/>
        <v>42.5</v>
      </c>
      <c r="G15" s="120">
        <f t="shared" si="1"/>
        <v>44.1</v>
      </c>
    </row>
    <row r="16" spans="1:7" ht="12.75">
      <c r="A16" s="117"/>
      <c r="B16" s="115"/>
      <c r="C16" s="85" t="s">
        <v>79</v>
      </c>
      <c r="D16" s="119" t="s">
        <v>40</v>
      </c>
      <c r="E16" s="120">
        <v>2866.3</v>
      </c>
      <c r="F16" s="120">
        <f t="shared" si="0"/>
        <v>2975.7</v>
      </c>
      <c r="G16" s="120">
        <f t="shared" si="1"/>
        <v>3090.2</v>
      </c>
    </row>
    <row r="17" spans="1:7" ht="12.75">
      <c r="A17" s="117"/>
      <c r="B17" s="115"/>
      <c r="C17" s="115"/>
      <c r="D17" s="119" t="s">
        <v>41</v>
      </c>
      <c r="E17" s="120">
        <v>142.8</v>
      </c>
      <c r="F17" s="120">
        <f t="shared" si="0"/>
        <v>148.3</v>
      </c>
      <c r="G17" s="120">
        <f t="shared" si="1"/>
        <v>154</v>
      </c>
    </row>
    <row r="18" spans="1:7" ht="12.75">
      <c r="A18" s="117"/>
      <c r="B18" s="115"/>
      <c r="C18" s="115"/>
      <c r="D18" s="119" t="s">
        <v>80</v>
      </c>
      <c r="E18" s="120">
        <v>865.6</v>
      </c>
      <c r="F18" s="120">
        <f t="shared" si="0"/>
        <v>898.6</v>
      </c>
      <c r="G18" s="120">
        <f t="shared" si="1"/>
        <v>933.2</v>
      </c>
    </row>
    <row r="19" spans="1:7" ht="12.75">
      <c r="A19" s="115"/>
      <c r="B19" s="115"/>
      <c r="C19" s="115"/>
      <c r="D19" s="119" t="s">
        <v>43</v>
      </c>
      <c r="E19" s="120">
        <v>869</v>
      </c>
      <c r="F19" s="120">
        <f t="shared" si="0"/>
        <v>902.2</v>
      </c>
      <c r="G19" s="120">
        <f t="shared" si="1"/>
        <v>936.9</v>
      </c>
    </row>
    <row r="20" spans="1:7" ht="12.75">
      <c r="A20" s="115"/>
      <c r="B20" s="115"/>
      <c r="C20" s="115"/>
      <c r="D20" s="119" t="s">
        <v>44</v>
      </c>
      <c r="E20" s="120">
        <v>45</v>
      </c>
      <c r="F20" s="120">
        <f t="shared" si="0"/>
        <v>46.7</v>
      </c>
      <c r="G20" s="120">
        <f t="shared" si="1"/>
        <v>48.5</v>
      </c>
    </row>
    <row r="21" spans="1:7" ht="12.75">
      <c r="A21" s="115"/>
      <c r="B21" s="85" t="s">
        <v>21</v>
      </c>
      <c r="C21" s="85" t="s">
        <v>81</v>
      </c>
      <c r="D21" s="119" t="s">
        <v>55</v>
      </c>
      <c r="E21" s="120">
        <v>280</v>
      </c>
      <c r="F21" s="120">
        <f t="shared" si="0"/>
        <v>290.7</v>
      </c>
      <c r="G21" s="120">
        <f t="shared" si="1"/>
        <v>301.9</v>
      </c>
    </row>
    <row r="22" spans="1:7" ht="12.75">
      <c r="A22" s="115"/>
      <c r="B22" s="115"/>
      <c r="C22" s="85" t="s">
        <v>82</v>
      </c>
      <c r="D22" s="119" t="s">
        <v>55</v>
      </c>
      <c r="E22" s="120">
        <v>12.1</v>
      </c>
      <c r="F22" s="120">
        <f t="shared" si="0"/>
        <v>12.6</v>
      </c>
      <c r="G22" s="120">
        <f t="shared" si="1"/>
        <v>13</v>
      </c>
    </row>
    <row r="23" spans="1:7" ht="12.75">
      <c r="A23" s="115"/>
      <c r="B23" s="85" t="s">
        <v>22</v>
      </c>
      <c r="C23" s="85" t="s">
        <v>83</v>
      </c>
      <c r="D23" s="119" t="s">
        <v>45</v>
      </c>
      <c r="E23" s="120">
        <v>5</v>
      </c>
      <c r="F23" s="120">
        <f t="shared" si="0"/>
        <v>5.2</v>
      </c>
      <c r="G23" s="120">
        <f t="shared" si="1"/>
        <v>5.4</v>
      </c>
    </row>
    <row r="24" spans="1:7" ht="12.75">
      <c r="A24" s="115"/>
      <c r="B24" s="85" t="s">
        <v>33</v>
      </c>
      <c r="C24" s="85" t="s">
        <v>84</v>
      </c>
      <c r="D24" s="119" t="s">
        <v>43</v>
      </c>
      <c r="E24" s="120">
        <v>1</v>
      </c>
      <c r="F24" s="120">
        <v>1</v>
      </c>
      <c r="G24" s="120">
        <v>1</v>
      </c>
    </row>
    <row r="25" spans="1:7" ht="12.75">
      <c r="A25" s="115"/>
      <c r="B25" s="115"/>
      <c r="C25" s="85" t="s">
        <v>85</v>
      </c>
      <c r="D25" s="119" t="s">
        <v>42</v>
      </c>
      <c r="E25" s="120">
        <v>37.6</v>
      </c>
      <c r="F25" s="120">
        <f t="shared" si="0"/>
        <v>39</v>
      </c>
      <c r="G25" s="120">
        <f t="shared" si="1"/>
        <v>40.5</v>
      </c>
    </row>
    <row r="26" spans="1:7" ht="12.75">
      <c r="A26" s="115"/>
      <c r="B26" s="115"/>
      <c r="C26" s="115"/>
      <c r="D26" s="119" t="s">
        <v>43</v>
      </c>
      <c r="E26" s="120">
        <v>6</v>
      </c>
      <c r="F26" s="120">
        <f t="shared" si="0"/>
        <v>6.2</v>
      </c>
      <c r="G26" s="120">
        <f t="shared" si="1"/>
        <v>6.5</v>
      </c>
    </row>
    <row r="27" spans="1:7" ht="12.75">
      <c r="A27" s="115"/>
      <c r="B27" s="115"/>
      <c r="C27" s="85" t="s">
        <v>86</v>
      </c>
      <c r="D27" s="119" t="s">
        <v>43</v>
      </c>
      <c r="E27" s="120">
        <v>55</v>
      </c>
      <c r="F27" s="120">
        <f t="shared" si="0"/>
        <v>57.1</v>
      </c>
      <c r="G27" s="120">
        <f t="shared" si="1"/>
        <v>59.3</v>
      </c>
    </row>
    <row r="28" spans="1:7" ht="12.75">
      <c r="A28" s="115"/>
      <c r="B28" s="85" t="s">
        <v>65</v>
      </c>
      <c r="C28" s="85" t="s">
        <v>87</v>
      </c>
      <c r="D28" s="119" t="s">
        <v>40</v>
      </c>
      <c r="E28" s="120">
        <v>81.3</v>
      </c>
      <c r="F28" s="120"/>
      <c r="G28" s="120"/>
    </row>
    <row r="29" spans="1:7" ht="12.75">
      <c r="A29" s="115"/>
      <c r="B29" s="115"/>
      <c r="C29" s="115"/>
      <c r="D29" s="119" t="s">
        <v>80</v>
      </c>
      <c r="E29" s="120">
        <v>24.5</v>
      </c>
      <c r="F29" s="120"/>
      <c r="G29" s="120"/>
    </row>
    <row r="30" spans="1:7" ht="12.75">
      <c r="A30" s="115"/>
      <c r="B30" s="115"/>
      <c r="C30" s="115"/>
      <c r="D30" s="119" t="s">
        <v>43</v>
      </c>
      <c r="E30" s="120">
        <v>4.9</v>
      </c>
      <c r="F30" s="120"/>
      <c r="G30" s="120"/>
    </row>
    <row r="31" spans="1:7" ht="12.75">
      <c r="A31" s="115"/>
      <c r="B31" s="85" t="s">
        <v>18</v>
      </c>
      <c r="C31" s="85" t="s">
        <v>77</v>
      </c>
      <c r="D31" s="119" t="s">
        <v>43</v>
      </c>
      <c r="E31" s="120">
        <v>220.7</v>
      </c>
      <c r="F31" s="120">
        <f t="shared" si="0"/>
        <v>229.1</v>
      </c>
      <c r="G31" s="120">
        <f t="shared" si="1"/>
        <v>237.9</v>
      </c>
    </row>
    <row r="32" spans="1:7" ht="12.75">
      <c r="A32" s="115"/>
      <c r="B32" s="85" t="s">
        <v>88</v>
      </c>
      <c r="C32" s="85" t="s">
        <v>89</v>
      </c>
      <c r="D32" s="119" t="s">
        <v>43</v>
      </c>
      <c r="E32" s="120">
        <v>1</v>
      </c>
      <c r="F32" s="120">
        <f t="shared" si="0"/>
        <v>1</v>
      </c>
      <c r="G32" s="120">
        <f t="shared" si="1"/>
        <v>1.1</v>
      </c>
    </row>
    <row r="33" spans="1:7" ht="12.75">
      <c r="A33" s="115"/>
      <c r="B33" s="85" t="s">
        <v>56</v>
      </c>
      <c r="C33" s="85" t="s">
        <v>90</v>
      </c>
      <c r="D33" s="119" t="s">
        <v>43</v>
      </c>
      <c r="E33" s="120">
        <v>139.8</v>
      </c>
      <c r="F33" s="120"/>
      <c r="G33" s="120"/>
    </row>
    <row r="34" spans="1:7" ht="12.75">
      <c r="A34" s="115"/>
      <c r="B34" s="115"/>
      <c r="C34" s="85" t="s">
        <v>91</v>
      </c>
      <c r="D34" s="119" t="s">
        <v>43</v>
      </c>
      <c r="E34" s="120">
        <v>133.6</v>
      </c>
      <c r="F34" s="120">
        <v>133.6</v>
      </c>
      <c r="G34" s="120">
        <v>133.6</v>
      </c>
    </row>
    <row r="35" spans="1:7" ht="12.75">
      <c r="A35" s="115"/>
      <c r="B35" s="115"/>
      <c r="C35" s="85" t="s">
        <v>92</v>
      </c>
      <c r="D35" s="119" t="s">
        <v>43</v>
      </c>
      <c r="E35" s="120">
        <v>134.5</v>
      </c>
      <c r="F35" s="120">
        <v>134.5</v>
      </c>
      <c r="G35" s="120">
        <v>134.5</v>
      </c>
    </row>
    <row r="36" spans="1:7" ht="12.75">
      <c r="A36" s="115"/>
      <c r="B36" s="85" t="s">
        <v>93</v>
      </c>
      <c r="C36" s="85" t="s">
        <v>94</v>
      </c>
      <c r="D36" s="119" t="s">
        <v>43</v>
      </c>
      <c r="E36" s="120">
        <v>50</v>
      </c>
      <c r="F36" s="120">
        <f t="shared" si="0"/>
        <v>51.9</v>
      </c>
      <c r="G36" s="120">
        <f t="shared" si="1"/>
        <v>53.9</v>
      </c>
    </row>
    <row r="37" spans="1:7" ht="12.75">
      <c r="A37" s="115"/>
      <c r="B37" s="146" t="s">
        <v>57</v>
      </c>
      <c r="C37" s="130" t="s">
        <v>95</v>
      </c>
      <c r="D37" s="119" t="s">
        <v>69</v>
      </c>
      <c r="E37" s="120">
        <v>125.6</v>
      </c>
      <c r="F37" s="120">
        <f t="shared" si="0"/>
        <v>130.4</v>
      </c>
      <c r="G37" s="120">
        <f t="shared" si="1"/>
        <v>135.4</v>
      </c>
    </row>
    <row r="38" spans="1:7" ht="12.75">
      <c r="A38" s="115"/>
      <c r="B38" s="147"/>
      <c r="C38" s="130" t="s">
        <v>96</v>
      </c>
      <c r="D38" s="119" t="s">
        <v>43</v>
      </c>
      <c r="E38" s="120">
        <v>168.6</v>
      </c>
      <c r="F38" s="120">
        <f t="shared" si="0"/>
        <v>175</v>
      </c>
      <c r="G38" s="120">
        <f t="shared" si="1"/>
        <v>181.8</v>
      </c>
    </row>
    <row r="39" spans="1:7" ht="12.75">
      <c r="A39" s="115"/>
      <c r="B39" s="148" t="s">
        <v>123</v>
      </c>
      <c r="C39" s="130" t="s">
        <v>99</v>
      </c>
      <c r="D39" s="119" t="s">
        <v>98</v>
      </c>
      <c r="E39" s="120">
        <v>210</v>
      </c>
      <c r="F39" s="120">
        <f t="shared" si="0"/>
        <v>218</v>
      </c>
      <c r="G39" s="120">
        <f t="shared" si="1"/>
        <v>226.4</v>
      </c>
    </row>
    <row r="40" spans="1:7" ht="12.75">
      <c r="A40" s="115"/>
      <c r="B40" s="149"/>
      <c r="C40" s="131"/>
      <c r="D40" s="119" t="s">
        <v>43</v>
      </c>
      <c r="E40" s="120">
        <v>30</v>
      </c>
      <c r="F40" s="120">
        <f t="shared" si="0"/>
        <v>31.1</v>
      </c>
      <c r="G40" s="120">
        <f t="shared" si="1"/>
        <v>32.3</v>
      </c>
    </row>
    <row r="41" spans="1:7" ht="12.75">
      <c r="A41" s="115"/>
      <c r="B41" s="150"/>
      <c r="C41" s="130" t="s">
        <v>100</v>
      </c>
      <c r="D41" s="119" t="s">
        <v>97</v>
      </c>
      <c r="E41" s="120">
        <v>70.8</v>
      </c>
      <c r="F41" s="120">
        <f t="shared" si="0"/>
        <v>73.5</v>
      </c>
      <c r="G41" s="120">
        <f t="shared" si="1"/>
        <v>76.3</v>
      </c>
    </row>
    <row r="42" spans="1:7" ht="12.75">
      <c r="A42" s="115"/>
      <c r="B42" s="85" t="s">
        <v>124</v>
      </c>
      <c r="C42" s="85" t="s">
        <v>101</v>
      </c>
      <c r="D42" s="119" t="s">
        <v>43</v>
      </c>
      <c r="E42" s="120">
        <v>368.7</v>
      </c>
      <c r="F42" s="120">
        <f t="shared" si="0"/>
        <v>382.8</v>
      </c>
      <c r="G42" s="120">
        <f t="shared" si="1"/>
        <v>397.5</v>
      </c>
    </row>
    <row r="43" spans="1:7" ht="12.75">
      <c r="A43" s="115"/>
      <c r="B43" s="115"/>
      <c r="C43" s="85" t="s">
        <v>102</v>
      </c>
      <c r="D43" s="119" t="s">
        <v>43</v>
      </c>
      <c r="E43" s="120">
        <v>65</v>
      </c>
      <c r="F43" s="120">
        <f t="shared" si="0"/>
        <v>67.5</v>
      </c>
      <c r="G43" s="120">
        <f t="shared" si="1"/>
        <v>70.1</v>
      </c>
    </row>
    <row r="44" spans="1:7" ht="12.75">
      <c r="A44" s="115"/>
      <c r="B44" s="115"/>
      <c r="C44" s="85" t="s">
        <v>103</v>
      </c>
      <c r="D44" s="119" t="s">
        <v>43</v>
      </c>
      <c r="E44" s="120">
        <v>435.4</v>
      </c>
      <c r="F44" s="120">
        <f t="shared" si="0"/>
        <v>452</v>
      </c>
      <c r="G44" s="120">
        <f t="shared" si="1"/>
        <v>469.4</v>
      </c>
    </row>
    <row r="45" spans="1:7" ht="12.75">
      <c r="A45" s="115"/>
      <c r="B45" s="85" t="s">
        <v>19</v>
      </c>
      <c r="C45" s="85" t="s">
        <v>104</v>
      </c>
      <c r="D45" s="119" t="s">
        <v>43</v>
      </c>
      <c r="E45" s="120">
        <v>95</v>
      </c>
      <c r="F45" s="120">
        <f t="shared" si="0"/>
        <v>98.6</v>
      </c>
      <c r="G45" s="120">
        <f t="shared" si="1"/>
        <v>102.4</v>
      </c>
    </row>
    <row r="46" spans="1:7" ht="12.75">
      <c r="A46" s="115"/>
      <c r="B46" s="85" t="s">
        <v>20</v>
      </c>
      <c r="C46" s="85" t="s">
        <v>77</v>
      </c>
      <c r="D46" s="119" t="s">
        <v>43</v>
      </c>
      <c r="E46" s="120">
        <v>10.6</v>
      </c>
      <c r="F46" s="120">
        <f t="shared" si="0"/>
        <v>11</v>
      </c>
      <c r="G46" s="120">
        <f t="shared" si="1"/>
        <v>11.4</v>
      </c>
    </row>
    <row r="47" spans="1:7" ht="12.75">
      <c r="A47" s="115"/>
      <c r="B47" s="115"/>
      <c r="C47" s="85" t="s">
        <v>106</v>
      </c>
      <c r="D47" s="119" t="s">
        <v>39</v>
      </c>
      <c r="E47" s="120">
        <v>790.5</v>
      </c>
      <c r="F47" s="120">
        <f t="shared" si="0"/>
        <v>820.7</v>
      </c>
      <c r="G47" s="120">
        <f t="shared" si="1"/>
        <v>852.2</v>
      </c>
    </row>
    <row r="48" spans="1:7" ht="12.75">
      <c r="A48" s="115"/>
      <c r="B48" s="115"/>
      <c r="C48" s="115"/>
      <c r="D48" s="119" t="s">
        <v>105</v>
      </c>
      <c r="E48" s="120">
        <v>238.7</v>
      </c>
      <c r="F48" s="120">
        <f t="shared" si="0"/>
        <v>247.8</v>
      </c>
      <c r="G48" s="120">
        <f t="shared" si="1"/>
        <v>257.3</v>
      </c>
    </row>
    <row r="49" spans="1:7" ht="12.75">
      <c r="A49" s="115"/>
      <c r="B49" s="115"/>
      <c r="C49" s="115"/>
      <c r="D49" s="119" t="s">
        <v>98</v>
      </c>
      <c r="E49" s="120">
        <v>182.2</v>
      </c>
      <c r="F49" s="120">
        <f t="shared" si="0"/>
        <v>189.2</v>
      </c>
      <c r="G49" s="120">
        <f t="shared" si="1"/>
        <v>196.4</v>
      </c>
    </row>
    <row r="50" spans="1:7" ht="12.75">
      <c r="A50" s="115"/>
      <c r="B50" s="115"/>
      <c r="C50" s="115"/>
      <c r="D50" s="119" t="s">
        <v>43</v>
      </c>
      <c r="E50" s="120">
        <v>599</v>
      </c>
      <c r="F50" s="120">
        <f t="shared" si="0"/>
        <v>621.9</v>
      </c>
      <c r="G50" s="120">
        <f t="shared" si="1"/>
        <v>645.8</v>
      </c>
    </row>
    <row r="51" spans="1:7" ht="12.75">
      <c r="A51" s="115"/>
      <c r="B51" s="115"/>
      <c r="C51" s="85" t="s">
        <v>107</v>
      </c>
      <c r="D51" s="119" t="s">
        <v>39</v>
      </c>
      <c r="E51" s="120">
        <v>252.8</v>
      </c>
      <c r="F51" s="120">
        <f t="shared" si="0"/>
        <v>262.5</v>
      </c>
      <c r="G51" s="120">
        <f t="shared" si="1"/>
        <v>272.5</v>
      </c>
    </row>
    <row r="52" spans="1:7" ht="12.75">
      <c r="A52" s="115"/>
      <c r="B52" s="115"/>
      <c r="C52" s="115"/>
      <c r="D52" s="119" t="s">
        <v>105</v>
      </c>
      <c r="E52" s="120">
        <v>76.4</v>
      </c>
      <c r="F52" s="120">
        <f t="shared" si="0"/>
        <v>79.3</v>
      </c>
      <c r="G52" s="120">
        <f t="shared" si="1"/>
        <v>82.4</v>
      </c>
    </row>
    <row r="53" spans="1:7" ht="12.75">
      <c r="A53" s="115"/>
      <c r="B53" s="115"/>
      <c r="C53" s="115"/>
      <c r="D53" s="119" t="s">
        <v>43</v>
      </c>
      <c r="E53" s="120">
        <v>251.2</v>
      </c>
      <c r="F53" s="120">
        <f t="shared" si="0"/>
        <v>260.8</v>
      </c>
      <c r="G53" s="120">
        <f t="shared" si="1"/>
        <v>270.8</v>
      </c>
    </row>
    <row r="54" spans="1:7" ht="12.75">
      <c r="A54" s="115"/>
      <c r="B54" s="85" t="s">
        <v>108</v>
      </c>
      <c r="C54" s="85" t="s">
        <v>109</v>
      </c>
      <c r="D54" s="119" t="s">
        <v>110</v>
      </c>
      <c r="E54" s="120">
        <v>177.6</v>
      </c>
      <c r="F54" s="120">
        <f>ROUND(E54*$F$62,1)</f>
        <v>184.4</v>
      </c>
      <c r="G54" s="120">
        <f t="shared" si="1"/>
        <v>191.5</v>
      </c>
    </row>
    <row r="55" spans="1:7" ht="12.75">
      <c r="A55" s="115"/>
      <c r="B55" s="85" t="s">
        <v>111</v>
      </c>
      <c r="C55" s="85" t="s">
        <v>112</v>
      </c>
      <c r="D55" s="119" t="s">
        <v>113</v>
      </c>
      <c r="E55" s="120">
        <v>10</v>
      </c>
      <c r="F55" s="120">
        <f t="shared" si="0"/>
        <v>10.4</v>
      </c>
      <c r="G55" s="120">
        <f t="shared" si="1"/>
        <v>10.8</v>
      </c>
    </row>
    <row r="56" spans="1:7" ht="12.75">
      <c r="A56" s="115"/>
      <c r="B56" s="85" t="s">
        <v>114</v>
      </c>
      <c r="C56" s="85" t="s">
        <v>115</v>
      </c>
      <c r="D56" s="119" t="s">
        <v>97</v>
      </c>
      <c r="E56" s="120">
        <v>60</v>
      </c>
      <c r="F56" s="120">
        <f t="shared" si="0"/>
        <v>62.3</v>
      </c>
      <c r="G56" s="120">
        <f t="shared" si="1"/>
        <v>64.7</v>
      </c>
    </row>
    <row r="57" spans="1:7" ht="12.75">
      <c r="A57" s="115"/>
      <c r="B57" s="85" t="s">
        <v>34</v>
      </c>
      <c r="C57" s="85" t="s">
        <v>116</v>
      </c>
      <c r="D57" s="119" t="s">
        <v>46</v>
      </c>
      <c r="E57" s="120">
        <v>1</v>
      </c>
      <c r="F57" s="120">
        <f t="shared" si="0"/>
        <v>1</v>
      </c>
      <c r="G57" s="120">
        <f t="shared" si="1"/>
        <v>1.1</v>
      </c>
    </row>
    <row r="58" spans="1:7" ht="12.75">
      <c r="A58" s="85" t="s">
        <v>66</v>
      </c>
      <c r="B58" s="102"/>
      <c r="C58" s="102"/>
      <c r="D58" s="119"/>
      <c r="E58" s="120">
        <f>SUM(E12:E57)</f>
        <v>10439.200000000004</v>
      </c>
      <c r="F58" s="120">
        <f>SUM(F12:F57)</f>
        <v>10567.399999999998</v>
      </c>
      <c r="G58" s="120">
        <f>SUM(G12:G57)</f>
        <v>10963.299999999996</v>
      </c>
    </row>
    <row r="59" spans="1:7" ht="12.75">
      <c r="A59" s="103" t="s">
        <v>23</v>
      </c>
      <c r="B59" s="104"/>
      <c r="C59" s="104"/>
      <c r="D59" s="119"/>
      <c r="E59" s="120">
        <f>E58</f>
        <v>10439.200000000004</v>
      </c>
      <c r="F59" s="120">
        <f>F58</f>
        <v>10567.399999999998</v>
      </c>
      <c r="G59" s="120">
        <f>G58</f>
        <v>10963.299999999996</v>
      </c>
    </row>
    <row r="61" spans="1:7" s="42" customFormat="1" ht="16.5" hidden="1">
      <c r="A61" s="86" t="s">
        <v>36</v>
      </c>
      <c r="B61" s="87" t="s">
        <v>48</v>
      </c>
      <c r="C61" s="88"/>
      <c r="D61" s="88"/>
      <c r="E61" s="89"/>
      <c r="F61" s="90">
        <f>'прил.2'!C33</f>
        <v>10567.400000000001</v>
      </c>
      <c r="G61" s="90">
        <f>'прил.2'!D33</f>
        <v>10963.3</v>
      </c>
    </row>
    <row r="62" spans="1:8" ht="15" hidden="1">
      <c r="A62" s="91" t="s">
        <v>119</v>
      </c>
      <c r="B62" s="88"/>
      <c r="C62" s="88"/>
      <c r="D62" s="88"/>
      <c r="E62" s="89"/>
      <c r="F62" s="105">
        <f>(F61-'прил.2'!C15-F24)/(E59-E24-E28-E29-E30-E33-E34-E35)</f>
        <v>1.0381769426186536</v>
      </c>
      <c r="G62" s="105">
        <f>(G61-'прил.2'!D15-G24)/(E59-E24-E28-E29-E30-E33-E34-E35)+0.000015</f>
        <v>1.0781028261220205</v>
      </c>
      <c r="H62" s="44"/>
    </row>
  </sheetData>
  <sheetProtection/>
  <mergeCells count="6">
    <mergeCell ref="B37:B38"/>
    <mergeCell ref="B39:B41"/>
    <mergeCell ref="A6:G6"/>
    <mergeCell ref="A7:G7"/>
    <mergeCell ref="A8:G8"/>
    <mergeCell ref="A9:G9"/>
  </mergeCells>
  <conditionalFormatting sqref="A6:A8 G1:G5 A11:G11">
    <cfRule type="cellIs" priority="1" dxfId="1" operator="equal" stopIfTrue="1">
      <formula>0</formula>
    </cfRule>
  </conditionalFormatting>
  <printOptions/>
  <pageMargins left="0.41" right="0.22" top="0.34" bottom="0.36" header="0.17"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2" sqref="A2"/>
    </sheetView>
  </sheetViews>
  <sheetFormatPr defaultColWidth="9.00390625" defaultRowHeight="12.75"/>
  <cols>
    <col min="1" max="1" width="94.00390625" style="0" customWidth="1"/>
  </cols>
  <sheetData>
    <row r="1" ht="12.75">
      <c r="A1" s="129" t="s">
        <v>120</v>
      </c>
    </row>
    <row r="2" ht="12.75">
      <c r="A2" s="129"/>
    </row>
    <row r="3" ht="84" customHeight="1">
      <c r="A3" s="132" t="s">
        <v>125</v>
      </c>
    </row>
    <row r="4" ht="140.25" customHeight="1">
      <c r="A4" s="133" t="s">
        <v>127</v>
      </c>
    </row>
    <row r="5" s="13" customFormat="1" ht="181.5" customHeight="1">
      <c r="A5" s="133" t="s">
        <v>128</v>
      </c>
    </row>
    <row r="6" ht="74.25" customHeight="1">
      <c r="A6" s="132" t="s">
        <v>121</v>
      </c>
    </row>
    <row r="7" ht="107.25" customHeight="1">
      <c r="A7" s="132" t="s">
        <v>126</v>
      </c>
    </row>
    <row r="8" ht="70.5" customHeight="1">
      <c r="A8" s="134" t="s">
        <v>122</v>
      </c>
    </row>
    <row r="9" ht="26.25" customHeight="1"/>
    <row r="10" ht="27.75" customHeight="1"/>
  </sheetData>
  <sheetProtection/>
  <printOptions/>
  <pageMargins left="0.75" right="0.75" top="0.52" bottom="1" header="0.17"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Павлова</dc:creator>
  <cp:keywords/>
  <dc:description/>
  <cp:lastModifiedBy>Natali</cp:lastModifiedBy>
  <cp:lastPrinted>2015-11-10T07:05:43Z</cp:lastPrinted>
  <dcterms:created xsi:type="dcterms:W3CDTF">2008-12-05T05:20:58Z</dcterms:created>
  <dcterms:modified xsi:type="dcterms:W3CDTF">2015-11-10T07:05:52Z</dcterms:modified>
  <cp:category/>
  <cp:version/>
  <cp:contentType/>
  <cp:contentStatus/>
</cp:coreProperties>
</file>